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<sst xmlns="http://schemas.openxmlformats.org/spreadsheetml/2006/main" count="106" uniqueCount="76">
  <si>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LARP-STATISTIK 2013</t>
  </si>
  <si>
    <t>von Jörg Bolle, 2013</t>
  </si>
  <si>
    <r>
      <t xml:space="preserve">Quelle: </t>
    </r>
    <r>
      <rPr>
        <sz val="10"/>
        <color indexed="12"/>
        <rFont val="Arial"/>
        <family val="2"/>
      </rPr>
      <t>www.larpkalender.de</t>
    </r>
  </si>
  <si>
    <t>Genre</t>
  </si>
  <si>
    <t>Anzahl</t>
  </si>
  <si>
    <t>Prozent</t>
  </si>
  <si>
    <t>Land</t>
  </si>
  <si>
    <t>Fantasy</t>
  </si>
  <si>
    <t>Nordrhein-Westfalen</t>
  </si>
  <si>
    <t>Mittelalter</t>
  </si>
  <si>
    <t>Bayern</t>
  </si>
  <si>
    <t>Science-Fiction</t>
  </si>
  <si>
    <t>Hessen</t>
  </si>
  <si>
    <t>Horror/Mystery</t>
  </si>
  <si>
    <t>Niedersachsen/Bremen</t>
  </si>
  <si>
    <t>Cthulu</t>
  </si>
  <si>
    <t>Rheinland-Pfalz</t>
  </si>
  <si>
    <t>Vampire</t>
  </si>
  <si>
    <t>Schleswig-H./Hamburg</t>
  </si>
  <si>
    <t>Krimi</t>
  </si>
  <si>
    <t>Baden-Wü.</t>
  </si>
  <si>
    <t>Steampunk</t>
  </si>
  <si>
    <t>Brandenburg/Berlin</t>
  </si>
  <si>
    <t>Shadowrun</t>
  </si>
  <si>
    <t>Saarland</t>
  </si>
  <si>
    <t>Sonstige</t>
  </si>
  <si>
    <t>Thüringen</t>
  </si>
  <si>
    <t>Summe</t>
  </si>
  <si>
    <t>Mecklenburg-V.</t>
  </si>
  <si>
    <t>Sachsen</t>
  </si>
  <si>
    <t>Sachsen-Anhalt</t>
  </si>
  <si>
    <t>Regelwerk</t>
  </si>
  <si>
    <t>Zwischensumme</t>
  </si>
  <si>
    <t>Freies Spiel/DKWDDK</t>
  </si>
  <si>
    <t>Österreich</t>
  </si>
  <si>
    <t>Eigenes Regelwerk</t>
  </si>
  <si>
    <t>Schweiz</t>
  </si>
  <si>
    <t>DragonSys Classic</t>
  </si>
  <si>
    <t>Keine Angabe</t>
  </si>
  <si>
    <r>
      <t>DragonSys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Edition</t>
    </r>
  </si>
  <si>
    <t>Gesamtsumme</t>
  </si>
  <si>
    <t>ConQuest Regelwerk</t>
  </si>
  <si>
    <t>Alle gängigen Regelwerke</t>
  </si>
  <si>
    <r>
      <t>DragonSys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Edition</t>
    </r>
  </si>
  <si>
    <t>Silbermond</t>
  </si>
  <si>
    <t>Unterbringung</t>
  </si>
  <si>
    <t>That's live</t>
  </si>
  <si>
    <t>Eigene Zelte</t>
  </si>
  <si>
    <t>Phönix</t>
  </si>
  <si>
    <t>Keine Unterbringung</t>
  </si>
  <si>
    <t>Starfleet Operations</t>
  </si>
  <si>
    <t>Haus</t>
  </si>
  <si>
    <t>DragonSys Neues Zeitalter</t>
  </si>
  <si>
    <t>Hütten</t>
  </si>
  <si>
    <t>Codex II</t>
  </si>
  <si>
    <t>Burg/Schloss</t>
  </si>
  <si>
    <t>DSA (Alveran LARP)</t>
  </si>
  <si>
    <t>Jugendherberge</t>
  </si>
  <si>
    <t>DSA</t>
  </si>
  <si>
    <t>Gestellte Zelte</t>
  </si>
  <si>
    <t>Pegasus Regelwerk</t>
  </si>
  <si>
    <t>Drachenfest Regeln</t>
  </si>
  <si>
    <t>Starwars Live</t>
  </si>
  <si>
    <t>ConTrolle</t>
  </si>
  <si>
    <t>Dilettanten</t>
  </si>
  <si>
    <t>LiveQuest</t>
  </si>
  <si>
    <t>Zelt</t>
  </si>
  <si>
    <t>Daimon</t>
  </si>
  <si>
    <t>DragonSys zusammen</t>
  </si>
  <si>
    <t>Keine Unterb.</t>
  </si>
  <si>
    <t>Land/Regelwerk</t>
  </si>
  <si>
    <t>DragonSys *</t>
  </si>
  <si>
    <t>DKWDDK</t>
  </si>
  <si>
    <t>Gesamt</t>
  </si>
  <si>
    <t>Ohne Angabe oder Andere</t>
  </si>
  <si>
    <r>
      <t>* Hierunter sind DragonSys “Classic”, “2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Edition”, “3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Edition” und “DNZ” zusammengefasst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</si>
</sst>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.00%"/>
    <numFmt numFmtId="167" formatCode="0.00%"/>
  </numFmts>
  <fonts count="8">
    <font>
      <sz val="10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4" fontId="0" fillId="0" borderId="3" xfId="0" applyFont="1" applyBorder="1" applyAlignment="1">
      <alignment horizontal="left" wrapText="1"/>
    </xf>
    <xf numFmtId="164" fontId="0" fillId="0" borderId="2" xfId="0" applyFont="1" applyBorder="1" applyAlignment="1">
      <alignment horizontal="left"/>
    </xf>
    <xf numFmtId="164" fontId="0" fillId="0" borderId="4" xfId="0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right" wrapText="1"/>
    </xf>
    <xf numFmtId="165" fontId="0" fillId="0" borderId="5" xfId="0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 horizontal="left"/>
    </xf>
    <xf numFmtId="164" fontId="0" fillId="0" borderId="4" xfId="0" applyFont="1" applyBorder="1" applyAlignment="1">
      <alignment horizontal="left" wrapText="1"/>
    </xf>
    <xf numFmtId="165" fontId="0" fillId="0" borderId="5" xfId="0" applyNumberFormat="1" applyFont="1" applyBorder="1" applyAlignment="1">
      <alignment horizontal="right" wrapText="1"/>
    </xf>
    <xf numFmtId="164" fontId="0" fillId="0" borderId="0" xfId="0" applyFont="1" applyFill="1" applyAlignment="1">
      <alignment/>
    </xf>
    <xf numFmtId="164" fontId="3" fillId="0" borderId="6" xfId="0" applyFont="1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 wrapText="1"/>
    </xf>
    <xf numFmtId="166" fontId="3" fillId="0" borderId="8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4" fontId="3" fillId="0" borderId="6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 wrapText="1"/>
    </xf>
    <xf numFmtId="166" fontId="3" fillId="0" borderId="8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 horizontal="right" wrapText="1"/>
    </xf>
    <xf numFmtId="164" fontId="0" fillId="0" borderId="4" xfId="0" applyFont="1" applyBorder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5" fontId="0" fillId="0" borderId="11" xfId="0" applyNumberFormat="1" applyFont="1" applyBorder="1" applyAlignment="1">
      <alignment horizontal="right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 horizontal="right" wrapText="1"/>
    </xf>
    <xf numFmtId="164" fontId="0" fillId="0" borderId="4" xfId="0" applyFont="1" applyBorder="1" applyAlignment="1">
      <alignment/>
    </xf>
    <xf numFmtId="164" fontId="0" fillId="0" borderId="9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7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8" xfId="0" applyBorder="1" applyAlignment="1">
      <alignment/>
    </xf>
    <xf numFmtId="164" fontId="0" fillId="0" borderId="12" xfId="0" applyBorder="1" applyAlignment="1">
      <alignment/>
    </xf>
    <xf numFmtId="166" fontId="3" fillId="0" borderId="8" xfId="0" applyNumberFormat="1" applyFont="1" applyBorder="1" applyAlignment="1">
      <alignment/>
    </xf>
    <xf numFmtId="164" fontId="3" fillId="0" borderId="12" xfId="0" applyFont="1" applyBorder="1" applyAlignment="1">
      <alignment horizontal="left" wrapText="1"/>
    </xf>
    <xf numFmtId="164" fontId="0" fillId="0" borderId="12" xfId="0" applyFont="1" applyBorder="1" applyAlignment="1">
      <alignment horizontal="center" wrapText="1"/>
    </xf>
    <xf numFmtId="164" fontId="0" fillId="0" borderId="13" xfId="0" applyFont="1" applyBorder="1" applyAlignment="1">
      <alignment horizontal="left" wrapText="1"/>
    </xf>
    <xf numFmtId="165" fontId="5" fillId="0" borderId="0" xfId="0" applyNumberFormat="1" applyFont="1" applyFill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3" fillId="0" borderId="0" xfId="0" applyFont="1" applyFill="1" applyAlignment="1">
      <alignment/>
    </xf>
    <xf numFmtId="166" fontId="6" fillId="0" borderId="5" xfId="0" applyNumberFormat="1" applyFont="1" applyFill="1" applyBorder="1" applyAlignment="1">
      <alignment horizontal="right" wrapText="1"/>
    </xf>
    <xf numFmtId="166" fontId="0" fillId="0" borderId="5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165" fontId="0" fillId="0" borderId="8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 wrapText="1"/>
    </xf>
    <xf numFmtId="164" fontId="0" fillId="0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rpkalende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L13" sqref="L13"/>
    </sheetView>
  </sheetViews>
  <sheetFormatPr defaultColWidth="12.57421875" defaultRowHeight="12.75"/>
  <cols>
    <col min="1" max="1" width="25.57421875" style="1" customWidth="1"/>
    <col min="2" max="4" width="11.57421875" style="1" customWidth="1"/>
    <col min="5" max="5" width="11.8515625" style="1" customWidth="1"/>
    <col min="6" max="6" width="9.140625" style="1" customWidth="1"/>
    <col min="7" max="8" width="11.8515625" style="1" customWidth="1"/>
    <col min="9" max="9" width="11.57421875" style="1" customWidth="1"/>
    <col min="10" max="10" width="8.28125" style="1" customWidth="1"/>
    <col min="11" max="11" width="7.140625" style="1" customWidth="1"/>
    <col min="12" max="17" width="11.57421875" style="1" customWidth="1"/>
    <col min="18" max="18" width="31.00390625" style="1" customWidth="1"/>
    <col min="19" max="16384" width="11.57421875" style="1" customWidth="1"/>
  </cols>
  <sheetData>
    <row r="1" spans="1:15" ht="27">
      <c r="A1" s="2" t="s">
        <v>0</v>
      </c>
      <c r="E1" s="1" t="s">
        <v>1</v>
      </c>
      <c r="G1" s="1" t="s">
        <v>2</v>
      </c>
      <c r="J1" s="3"/>
      <c r="K1" s="3"/>
      <c r="L1" s="3"/>
      <c r="M1" s="3"/>
      <c r="N1" s="3"/>
      <c r="O1" s="3"/>
    </row>
    <row r="2" spans="1:15" ht="11.25" customHeight="1">
      <c r="A2" s="2"/>
      <c r="J2" s="3"/>
      <c r="K2" s="3"/>
      <c r="L2" s="3"/>
      <c r="M2" s="3"/>
      <c r="N2" s="3"/>
      <c r="O2" s="3"/>
    </row>
    <row r="3" spans="1:15" ht="12.75">
      <c r="A3" s="4" t="s">
        <v>3</v>
      </c>
      <c r="B3" s="5" t="s">
        <v>4</v>
      </c>
      <c r="C3" s="6" t="s">
        <v>5</v>
      </c>
      <c r="D3" s="3"/>
      <c r="E3" s="4" t="s">
        <v>6</v>
      </c>
      <c r="F3" s="7"/>
      <c r="G3" s="5" t="s">
        <v>4</v>
      </c>
      <c r="H3" s="6" t="s">
        <v>5</v>
      </c>
      <c r="I3" s="3"/>
      <c r="J3" s="3"/>
      <c r="K3" s="3"/>
      <c r="L3" s="3"/>
      <c r="M3" s="3"/>
      <c r="N3" s="3"/>
      <c r="O3" s="3"/>
    </row>
    <row r="4" spans="1:15" ht="12.75" customHeight="1">
      <c r="A4" s="8" t="s">
        <v>7</v>
      </c>
      <c r="B4" s="9">
        <v>467</v>
      </c>
      <c r="C4" s="10">
        <f>B4/$B$14</f>
        <v>0.7928692699490663</v>
      </c>
      <c r="D4" s="11"/>
      <c r="E4" s="12" t="s">
        <v>8</v>
      </c>
      <c r="F4" s="12"/>
      <c r="G4" s="9">
        <v>140</v>
      </c>
      <c r="H4" s="13">
        <f>G4/$B$14</f>
        <v>0.23769100169779286</v>
      </c>
      <c r="I4" s="3"/>
      <c r="J4" s="3"/>
      <c r="K4" s="3"/>
      <c r="L4" s="3"/>
      <c r="M4" s="3"/>
      <c r="N4" s="3"/>
      <c r="O4" s="3"/>
    </row>
    <row r="5" spans="1:15" ht="12.75" customHeight="1">
      <c r="A5" s="8" t="s">
        <v>9</v>
      </c>
      <c r="B5" s="9">
        <v>33</v>
      </c>
      <c r="C5" s="10">
        <f>B5/$B$14</f>
        <v>0.05602716468590832</v>
      </c>
      <c r="D5" s="11"/>
      <c r="E5" s="12" t="s">
        <v>10</v>
      </c>
      <c r="F5" s="12"/>
      <c r="G5" s="9">
        <v>88</v>
      </c>
      <c r="H5" s="13">
        <f>G5/$B$14</f>
        <v>0.1494057724957555</v>
      </c>
      <c r="I5" s="3"/>
      <c r="J5" s="3"/>
      <c r="K5" s="3"/>
      <c r="L5"/>
      <c r="M5" s="3"/>
      <c r="N5" s="3"/>
      <c r="O5" s="3"/>
    </row>
    <row r="6" spans="1:15" ht="12.75" customHeight="1">
      <c r="A6" s="8" t="s">
        <v>11</v>
      </c>
      <c r="B6" s="9">
        <v>14</v>
      </c>
      <c r="C6" s="10">
        <f>B6/$B$14</f>
        <v>0.023769100169779286</v>
      </c>
      <c r="D6" s="11"/>
      <c r="E6" s="12" t="s">
        <v>12</v>
      </c>
      <c r="F6" s="12"/>
      <c r="G6" s="9">
        <v>82</v>
      </c>
      <c r="H6" s="13">
        <f>G6/$B$14</f>
        <v>0.13921901528013583</v>
      </c>
      <c r="I6" s="3"/>
      <c r="J6" s="3"/>
      <c r="K6"/>
      <c r="L6"/>
      <c r="M6"/>
      <c r="N6"/>
      <c r="O6" s="3"/>
    </row>
    <row r="7" spans="1:15" ht="12.75" customHeight="1">
      <c r="A7" s="8" t="s">
        <v>13</v>
      </c>
      <c r="B7" s="9">
        <v>13</v>
      </c>
      <c r="C7" s="10">
        <f>B7/$B$14</f>
        <v>0.022071307300509338</v>
      </c>
      <c r="D7" s="11"/>
      <c r="E7" s="12" t="s">
        <v>14</v>
      </c>
      <c r="F7" s="12"/>
      <c r="G7" s="9">
        <v>81</v>
      </c>
      <c r="H7" s="13">
        <f>G7/$B$14</f>
        <v>0.13752122241086587</v>
      </c>
      <c r="I7" s="3"/>
      <c r="J7" s="3"/>
      <c r="K7" s="3"/>
      <c r="L7"/>
      <c r="M7" s="3"/>
      <c r="N7" s="3"/>
      <c r="O7" s="3"/>
    </row>
    <row r="8" spans="1:15" ht="12.75" customHeight="1">
      <c r="A8" s="8" t="s">
        <v>15</v>
      </c>
      <c r="B8" s="9">
        <v>4</v>
      </c>
      <c r="C8" s="10">
        <f>B8/$B$14</f>
        <v>0.006791171477079796</v>
      </c>
      <c r="D8" s="11"/>
      <c r="E8" s="12" t="s">
        <v>16</v>
      </c>
      <c r="F8" s="12"/>
      <c r="G8" s="9">
        <v>40</v>
      </c>
      <c r="H8" s="13">
        <f>G8/$B$14</f>
        <v>0.06791171477079797</v>
      </c>
      <c r="I8" s="3"/>
      <c r="J8" s="3"/>
      <c r="K8"/>
      <c r="L8"/>
      <c r="M8"/>
      <c r="N8"/>
      <c r="O8" s="3"/>
    </row>
    <row r="9" spans="1:15" ht="12.75" customHeight="1">
      <c r="A9" s="8" t="s">
        <v>17</v>
      </c>
      <c r="B9" s="9">
        <v>1</v>
      </c>
      <c r="C9" s="10">
        <f>B9/$B$14</f>
        <v>0.001697792869269949</v>
      </c>
      <c r="D9" s="11"/>
      <c r="E9" s="12" t="s">
        <v>18</v>
      </c>
      <c r="F9" s="12"/>
      <c r="G9" s="9">
        <v>38</v>
      </c>
      <c r="H9" s="13">
        <f>G9/$B$14</f>
        <v>0.06451612903225806</v>
      </c>
      <c r="I9" s="3"/>
      <c r="J9" s="3"/>
      <c r="K9" s="3"/>
      <c r="L9"/>
      <c r="M9" s="3"/>
      <c r="N9" s="3"/>
      <c r="O9" s="3"/>
    </row>
    <row r="10" spans="1:15" ht="12.75" customHeight="1">
      <c r="A10" s="8" t="s">
        <v>19</v>
      </c>
      <c r="B10" s="9">
        <v>1</v>
      </c>
      <c r="C10" s="10">
        <f>B10/$B$14</f>
        <v>0.001697792869269949</v>
      </c>
      <c r="D10" s="11"/>
      <c r="E10" s="12" t="s">
        <v>20</v>
      </c>
      <c r="F10" s="12"/>
      <c r="G10" s="9">
        <v>37</v>
      </c>
      <c r="H10" s="13">
        <f>G10/$B$14</f>
        <v>0.06281833616298811</v>
      </c>
      <c r="I10" s="3"/>
      <c r="J10" s="3"/>
      <c r="K10" s="3"/>
      <c r="L10"/>
      <c r="M10" s="3"/>
      <c r="N10" s="3"/>
      <c r="O10" s="3"/>
    </row>
    <row r="11" spans="1:15" ht="12.75" customHeight="1">
      <c r="A11" s="14" t="s">
        <v>21</v>
      </c>
      <c r="B11" s="14">
        <v>1</v>
      </c>
      <c r="C11" s="10">
        <f>B11/$B$14</f>
        <v>0.001697792869269949</v>
      </c>
      <c r="D11" s="11"/>
      <c r="E11" s="12" t="s">
        <v>22</v>
      </c>
      <c r="F11" s="12"/>
      <c r="G11" s="9">
        <v>17</v>
      </c>
      <c r="H11" s="13">
        <f>G11/$B$14</f>
        <v>0.028862478777589132</v>
      </c>
      <c r="I11" s="3"/>
      <c r="J11"/>
      <c r="K11"/>
      <c r="L11"/>
      <c r="M11"/>
      <c r="N11"/>
      <c r="O11" s="3"/>
    </row>
    <row r="12" spans="1:15" ht="12.75" customHeight="1">
      <c r="A12" s="8" t="s">
        <v>23</v>
      </c>
      <c r="B12" s="9">
        <v>0</v>
      </c>
      <c r="C12" s="10">
        <f>B12/$B$14</f>
        <v>0</v>
      </c>
      <c r="D12" s="11"/>
      <c r="E12" s="12" t="s">
        <v>24</v>
      </c>
      <c r="F12" s="12"/>
      <c r="G12" s="9">
        <v>17</v>
      </c>
      <c r="H12" s="13">
        <f>G12/$B$14</f>
        <v>0.028862478777589132</v>
      </c>
      <c r="I12" s="3"/>
      <c r="J12"/>
      <c r="K12"/>
      <c r="L12"/>
      <c r="M12"/>
      <c r="N12"/>
      <c r="O12" s="3"/>
    </row>
    <row r="13" spans="1:15" ht="12.75" customHeight="1">
      <c r="A13" s="8" t="s">
        <v>25</v>
      </c>
      <c r="B13" s="9">
        <f>B14-SUM(B4:B12)</f>
        <v>55</v>
      </c>
      <c r="C13" s="10">
        <f>B13/$B$14</f>
        <v>0.0933786078098472</v>
      </c>
      <c r="D13" s="3"/>
      <c r="E13" s="12" t="s">
        <v>26</v>
      </c>
      <c r="F13" s="12"/>
      <c r="G13" s="9">
        <v>11</v>
      </c>
      <c r="H13" s="13">
        <f>G13/$B$14</f>
        <v>0.01867572156196944</v>
      </c>
      <c r="I13" s="3"/>
      <c r="J13" s="9"/>
      <c r="K13"/>
      <c r="L13"/>
      <c r="M13"/>
      <c r="N13"/>
      <c r="O13" s="3"/>
    </row>
    <row r="14" spans="1:15" ht="12.75" customHeight="1">
      <c r="A14" s="15" t="s">
        <v>27</v>
      </c>
      <c r="B14" s="16">
        <v>589</v>
      </c>
      <c r="C14" s="17">
        <f>SUM(C4:C13)</f>
        <v>1</v>
      </c>
      <c r="D14" s="3"/>
      <c r="E14" s="12" t="s">
        <v>28</v>
      </c>
      <c r="F14" s="12"/>
      <c r="G14" s="9">
        <v>11</v>
      </c>
      <c r="H14" s="13">
        <f>G14/$B$14</f>
        <v>0.01867572156196944</v>
      </c>
      <c r="I14" s="3"/>
      <c r="J14" s="9"/>
      <c r="K14"/>
      <c r="L14" s="18"/>
      <c r="M14"/>
      <c r="N14"/>
      <c r="O14" s="3"/>
    </row>
    <row r="15" spans="1:15" ht="12.75" customHeight="1">
      <c r="A15"/>
      <c r="B15"/>
      <c r="C15"/>
      <c r="D15" s="3"/>
      <c r="E15" s="12" t="s">
        <v>29</v>
      </c>
      <c r="F15" s="12"/>
      <c r="G15" s="9">
        <v>8</v>
      </c>
      <c r="H15" s="13">
        <f>G15/$B$14</f>
        <v>0.013582342954159592</v>
      </c>
      <c r="I15" s="3"/>
      <c r="J15" s="9"/>
      <c r="K15"/>
      <c r="L15"/>
      <c r="M15"/>
      <c r="N15"/>
      <c r="O15" s="3"/>
    </row>
    <row r="16" spans="1:15" ht="12.75" customHeight="1">
      <c r="A16" s="3"/>
      <c r="B16" s="3"/>
      <c r="C16" s="3"/>
      <c r="D16" s="3"/>
      <c r="E16" s="12" t="s">
        <v>30</v>
      </c>
      <c r="F16" s="12"/>
      <c r="G16" s="9">
        <v>2</v>
      </c>
      <c r="H16" s="13">
        <f>G16/$B$14</f>
        <v>0.003395585738539898</v>
      </c>
      <c r="I16" s="3"/>
      <c r="J16" s="9"/>
      <c r="K16"/>
      <c r="L16"/>
      <c r="M16"/>
      <c r="N16"/>
      <c r="O16" s="3"/>
    </row>
    <row r="17" spans="1:15" ht="12.75" customHeight="1">
      <c r="A17" s="4" t="s">
        <v>31</v>
      </c>
      <c r="B17" s="5" t="s">
        <v>4</v>
      </c>
      <c r="C17" s="6" t="s">
        <v>5</v>
      </c>
      <c r="D17" s="3"/>
      <c r="E17" s="19" t="s">
        <v>32</v>
      </c>
      <c r="F17" s="19"/>
      <c r="G17" s="20">
        <f>SUM(G4:G16)</f>
        <v>572</v>
      </c>
      <c r="H17" s="21">
        <f>SUM(H4:H16)</f>
        <v>0.971137521222411</v>
      </c>
      <c r="I17" s="3"/>
      <c r="J17"/>
      <c r="K17"/>
      <c r="L17"/>
      <c r="M17"/>
      <c r="N17"/>
      <c r="O17" s="3"/>
    </row>
    <row r="18" spans="1:15" ht="12.75">
      <c r="A18" s="12" t="s">
        <v>33</v>
      </c>
      <c r="B18" s="14">
        <v>275</v>
      </c>
      <c r="C18" s="13">
        <f>B18/$B$14</f>
        <v>0.466893039049236</v>
      </c>
      <c r="D18" s="3"/>
      <c r="E18" s="22" t="s">
        <v>34</v>
      </c>
      <c r="F18" s="22"/>
      <c r="G18" s="23">
        <v>6</v>
      </c>
      <c r="H18" s="24">
        <f>G18/$B$14</f>
        <v>0.010186757215619695</v>
      </c>
      <c r="I18" s="3"/>
      <c r="J18"/>
      <c r="K18"/>
      <c r="L18"/>
      <c r="M18"/>
      <c r="N18"/>
      <c r="O18" s="3"/>
    </row>
    <row r="19" spans="1:15" ht="12.75">
      <c r="A19" s="12" t="s">
        <v>35</v>
      </c>
      <c r="B19" s="14">
        <v>65</v>
      </c>
      <c r="C19" s="13">
        <f>B19/$B$14</f>
        <v>0.11035653650254669</v>
      </c>
      <c r="D19" s="11"/>
      <c r="E19" s="25" t="s">
        <v>36</v>
      </c>
      <c r="F19" s="25"/>
      <c r="G19" s="26">
        <v>1</v>
      </c>
      <c r="H19" s="13">
        <f>G19/$B$14</f>
        <v>0.001697792869269949</v>
      </c>
      <c r="I19" s="3"/>
      <c r="J19"/>
      <c r="K19"/>
      <c r="L19"/>
      <c r="M19"/>
      <c r="N19"/>
      <c r="O19" s="3"/>
    </row>
    <row r="20" spans="1:15" ht="12.75">
      <c r="A20" s="12" t="s">
        <v>37</v>
      </c>
      <c r="B20" s="14">
        <v>60</v>
      </c>
      <c r="C20" s="13">
        <f>B20/$B$14</f>
        <v>0.10186757215619695</v>
      </c>
      <c r="D20" s="11"/>
      <c r="E20" s="27" t="s">
        <v>38</v>
      </c>
      <c r="F20" s="27"/>
      <c r="G20" s="28">
        <f>G21-G17-G18-G19</f>
        <v>10</v>
      </c>
      <c r="H20" s="29">
        <f>G20/$B$14</f>
        <v>0.01697792869269949</v>
      </c>
      <c r="I20" s="3"/>
      <c r="J20"/>
      <c r="K20"/>
      <c r="L20"/>
      <c r="M20"/>
      <c r="N20"/>
      <c r="O20" s="3"/>
    </row>
    <row r="21" spans="1:15" ht="12.75">
      <c r="A21" s="12" t="s">
        <v>39</v>
      </c>
      <c r="B21" s="14">
        <v>48</v>
      </c>
      <c r="C21" s="13">
        <f>B21/$B$14</f>
        <v>0.08149405772495756</v>
      </c>
      <c r="D21" s="11"/>
      <c r="E21" s="30" t="s">
        <v>40</v>
      </c>
      <c r="F21" s="30"/>
      <c r="G21" s="31">
        <f>B14</f>
        <v>589</v>
      </c>
      <c r="H21" s="32">
        <f>SUM(H4:H16,H18:H20)</f>
        <v>1</v>
      </c>
      <c r="I21" s="3"/>
      <c r="J21"/>
      <c r="K21"/>
      <c r="L21"/>
      <c r="M21"/>
      <c r="N21"/>
      <c r="O21" s="3"/>
    </row>
    <row r="22" spans="1:15" ht="12.75">
      <c r="A22" t="s">
        <v>41</v>
      </c>
      <c r="B22" s="14">
        <v>19</v>
      </c>
      <c r="C22" s="13">
        <f>B22/$B$14</f>
        <v>0.03225806451612903</v>
      </c>
      <c r="D22" s="11"/>
      <c r="E22"/>
      <c r="F22"/>
      <c r="G22"/>
      <c r="H22"/>
      <c r="I22" s="3"/>
      <c r="J22" s="3"/>
      <c r="K22"/>
      <c r="L22"/>
      <c r="M22"/>
      <c r="N22"/>
      <c r="O22" s="3"/>
    </row>
    <row r="23" spans="1:15" ht="12.75">
      <c r="A23" s="12" t="s">
        <v>42</v>
      </c>
      <c r="B23" s="14">
        <v>18</v>
      </c>
      <c r="C23" s="13">
        <f>B23/$B$14</f>
        <v>0.030560271646859084</v>
      </c>
      <c r="D23" s="11"/>
      <c r="E23"/>
      <c r="F23"/>
      <c r="G23"/>
      <c r="H23"/>
      <c r="I23" s="3"/>
      <c r="J23"/>
      <c r="K23" s="14"/>
      <c r="L23"/>
      <c r="M23"/>
      <c r="N23"/>
      <c r="O23" s="3"/>
    </row>
    <row r="24" spans="1:15" ht="12.75">
      <c r="A24" s="1" t="s">
        <v>43</v>
      </c>
      <c r="B24" s="14">
        <v>15</v>
      </c>
      <c r="C24" s="13">
        <f>B24/$B$14</f>
        <v>0.025466893039049237</v>
      </c>
      <c r="D24" s="11"/>
      <c r="E24"/>
      <c r="F24"/>
      <c r="G24"/>
      <c r="H24"/>
      <c r="I24" s="3"/>
      <c r="J24"/>
      <c r="K24" s="14"/>
      <c r="L24"/>
      <c r="M24"/>
      <c r="N24"/>
      <c r="O24" s="3"/>
    </row>
    <row r="25" spans="1:15" ht="12.75" customHeight="1">
      <c r="A25" s="12" t="s">
        <v>44</v>
      </c>
      <c r="B25" s="14">
        <v>8</v>
      </c>
      <c r="C25" s="13">
        <f>B25/$B$14</f>
        <v>0.013582342954159592</v>
      </c>
      <c r="D25" s="11"/>
      <c r="E25" s="4" t="s">
        <v>45</v>
      </c>
      <c r="F25" s="4"/>
      <c r="G25" s="5" t="s">
        <v>4</v>
      </c>
      <c r="H25" s="6" t="s">
        <v>5</v>
      </c>
      <c r="I25" s="3"/>
      <c r="J25"/>
      <c r="K25" s="14"/>
      <c r="L25"/>
      <c r="M25"/>
      <c r="N25"/>
      <c r="O25" s="3"/>
    </row>
    <row r="26" spans="1:15" ht="12.75" customHeight="1">
      <c r="A26" s="12" t="s">
        <v>46</v>
      </c>
      <c r="B26" s="14">
        <v>6</v>
      </c>
      <c r="C26" s="13">
        <f>B26/$B$14</f>
        <v>0.010186757215619695</v>
      </c>
      <c r="D26" s="11"/>
      <c r="E26" s="12" t="s">
        <v>47</v>
      </c>
      <c r="F26" s="12"/>
      <c r="G26" s="9">
        <v>178</v>
      </c>
      <c r="H26" s="13">
        <f>G26/$B$14</f>
        <v>0.30220713073005095</v>
      </c>
      <c r="I26" s="3"/>
      <c r="J26"/>
      <c r="K26"/>
      <c r="L26"/>
      <c r="M26"/>
      <c r="N26" s="3"/>
      <c r="O26" s="3"/>
    </row>
    <row r="27" spans="1:15" ht="12.75" customHeight="1">
      <c r="A27" s="12" t="s">
        <v>48</v>
      </c>
      <c r="B27" s="14">
        <v>5</v>
      </c>
      <c r="C27" s="13">
        <f>B27/$B$14</f>
        <v>0.008488964346349746</v>
      </c>
      <c r="D27" s="11"/>
      <c r="E27" s="12" t="s">
        <v>49</v>
      </c>
      <c r="F27" s="12"/>
      <c r="G27" s="9">
        <v>134</v>
      </c>
      <c r="H27" s="13">
        <f>G27/$B$14</f>
        <v>0.22750424448217318</v>
      </c>
      <c r="I27" s="3"/>
      <c r="J27"/>
      <c r="K27" s="14"/>
      <c r="L27"/>
      <c r="M27"/>
      <c r="N27" s="3"/>
      <c r="O27" s="3"/>
    </row>
    <row r="28" spans="1:15" ht="12.75" customHeight="1">
      <c r="A28" s="1" t="s">
        <v>50</v>
      </c>
      <c r="B28" s="14">
        <v>3</v>
      </c>
      <c r="C28" s="13">
        <f>B28/$B$14</f>
        <v>0.0050933786078098476</v>
      </c>
      <c r="D28" s="11"/>
      <c r="E28" s="12" t="s">
        <v>51</v>
      </c>
      <c r="F28" s="12"/>
      <c r="G28" s="9">
        <v>102</v>
      </c>
      <c r="H28" s="13">
        <f>G28/$B$14</f>
        <v>0.1731748726655348</v>
      </c>
      <c r="I28" s="3"/>
      <c r="J28"/>
      <c r="K28"/>
      <c r="L28"/>
      <c r="M28"/>
      <c r="N28" s="3"/>
      <c r="O28" s="3"/>
    </row>
    <row r="29" spans="1:15" ht="12.75" customHeight="1">
      <c r="A29" s="12" t="s">
        <v>52</v>
      </c>
      <c r="B29" s="14">
        <v>2</v>
      </c>
      <c r="C29" s="13">
        <f>B29/$B$14</f>
        <v>0.003395585738539898</v>
      </c>
      <c r="D29" s="11"/>
      <c r="E29" s="12" t="s">
        <v>53</v>
      </c>
      <c r="F29" s="12"/>
      <c r="G29" s="9">
        <v>42</v>
      </c>
      <c r="H29" s="13">
        <f>G29/$B$14</f>
        <v>0.07130730050933787</v>
      </c>
      <c r="I29" s="3"/>
      <c r="J29"/>
      <c r="K29"/>
      <c r="L29"/>
      <c r="M29"/>
      <c r="N29" s="3"/>
      <c r="O29" s="3"/>
    </row>
    <row r="30" spans="1:15" ht="12.75" customHeight="1">
      <c r="A30" t="s">
        <v>54</v>
      </c>
      <c r="B30" s="14">
        <v>2</v>
      </c>
      <c r="C30" s="13">
        <f>B30/$B$14</f>
        <v>0.003395585738539898</v>
      </c>
      <c r="D30" s="11"/>
      <c r="E30" s="12" t="s">
        <v>55</v>
      </c>
      <c r="F30" s="12"/>
      <c r="G30" s="9">
        <v>35</v>
      </c>
      <c r="H30" s="13">
        <f>G30/$B$14</f>
        <v>0.059422750424448216</v>
      </c>
      <c r="I30" s="3"/>
      <c r="J30"/>
      <c r="K30"/>
      <c r="L30"/>
      <c r="M30"/>
      <c r="N30" s="3"/>
      <c r="O30" s="3"/>
    </row>
    <row r="31" spans="1:15" ht="12.75" customHeight="1">
      <c r="A31" t="s">
        <v>56</v>
      </c>
      <c r="B31" s="14">
        <v>2</v>
      </c>
      <c r="C31" s="13">
        <f>B31/$B$14</f>
        <v>0.003395585738539898</v>
      </c>
      <c r="D31" s="11"/>
      <c r="E31" s="12" t="s">
        <v>57</v>
      </c>
      <c r="F31" s="12"/>
      <c r="G31" s="9">
        <v>30</v>
      </c>
      <c r="H31" s="13">
        <f>G31/$B$14</f>
        <v>0.050933786078098474</v>
      </c>
      <c r="I31" s="3"/>
      <c r="J31"/>
      <c r="K31"/>
      <c r="L31"/>
      <c r="M31"/>
      <c r="N31" s="3"/>
      <c r="O31" s="3"/>
    </row>
    <row r="32" spans="1:15" ht="12.75" customHeight="1">
      <c r="A32" t="s">
        <v>58</v>
      </c>
      <c r="B32" s="14">
        <v>1</v>
      </c>
      <c r="C32" s="13">
        <f>B32/$B$14</f>
        <v>0.001697792869269949</v>
      </c>
      <c r="D32" s="11"/>
      <c r="E32" s="12" t="s">
        <v>59</v>
      </c>
      <c r="F32" s="12"/>
      <c r="G32" s="9">
        <v>13</v>
      </c>
      <c r="H32" s="13">
        <f>G32/$B$14</f>
        <v>0.022071307300509338</v>
      </c>
      <c r="I32" s="3"/>
      <c r="J32" s="3"/>
      <c r="K32" s="3"/>
      <c r="L32"/>
      <c r="M32"/>
      <c r="N32" s="3"/>
      <c r="O32" s="3"/>
    </row>
    <row r="33" spans="1:8" ht="12.75" customHeight="1">
      <c r="A33" s="33" t="s">
        <v>60</v>
      </c>
      <c r="B33" s="14">
        <v>1</v>
      </c>
      <c r="C33" s="13">
        <f>B33/$B$14</f>
        <v>0.001697792869269949</v>
      </c>
      <c r="E33" s="34" t="s">
        <v>25</v>
      </c>
      <c r="F33" s="34"/>
      <c r="G33" s="35">
        <f>G34-SUM(G26:G32)</f>
        <v>55</v>
      </c>
      <c r="H33" s="29">
        <f>G33/$B$14</f>
        <v>0.0933786078098472</v>
      </c>
    </row>
    <row r="34" spans="1:8" ht="12.75">
      <c r="A34" t="s">
        <v>61</v>
      </c>
      <c r="B34" s="14">
        <v>1</v>
      </c>
      <c r="C34" s="13">
        <f>B34/$B$14</f>
        <v>0.001697792869269949</v>
      </c>
      <c r="E34" s="19" t="s">
        <v>27</v>
      </c>
      <c r="F34" s="36"/>
      <c r="G34" s="20">
        <f>B14</f>
        <v>589</v>
      </c>
      <c r="H34" s="32">
        <f>SUM(H26:H33)</f>
        <v>1</v>
      </c>
    </row>
    <row r="35" spans="1:3" ht="12.75">
      <c r="A35" s="12" t="s">
        <v>62</v>
      </c>
      <c r="B35" s="14">
        <v>1</v>
      </c>
      <c r="C35" s="13">
        <f>B35/$B$14</f>
        <v>0.001697792869269949</v>
      </c>
    </row>
    <row r="36" spans="1:3" ht="12.75">
      <c r="A36" s="12" t="s">
        <v>63</v>
      </c>
      <c r="B36" s="14">
        <v>0</v>
      </c>
      <c r="C36" s="13">
        <f>B36/$B$14</f>
        <v>0</v>
      </c>
    </row>
    <row r="37" spans="1:3" ht="12.75">
      <c r="A37" t="s">
        <v>64</v>
      </c>
      <c r="B37" s="14">
        <v>0</v>
      </c>
      <c r="C37" s="13">
        <f>B37/$B$14</f>
        <v>0</v>
      </c>
    </row>
    <row r="38" spans="1:15" ht="12.75">
      <c r="A38" t="s">
        <v>65</v>
      </c>
      <c r="B38" s="14">
        <v>0</v>
      </c>
      <c r="C38" s="13">
        <f>B38/$B$14</f>
        <v>0</v>
      </c>
      <c r="D38"/>
      <c r="E38" s="37" t="s">
        <v>33</v>
      </c>
      <c r="F38" s="38"/>
      <c r="G38" s="39">
        <f>B18</f>
        <v>275</v>
      </c>
      <c r="H38" s="18">
        <f>B18/B41</f>
        <v>0.466893039049236</v>
      </c>
      <c r="I38" s="39" t="s">
        <v>66</v>
      </c>
      <c r="J38" s="39">
        <f>G26+G32</f>
        <v>191</v>
      </c>
      <c r="K38"/>
      <c r="L38"/>
      <c r="M38"/>
      <c r="N38"/>
      <c r="O38"/>
    </row>
    <row r="39" spans="1:15" ht="12.75">
      <c r="A39" t="s">
        <v>67</v>
      </c>
      <c r="B39" s="14">
        <v>0</v>
      </c>
      <c r="C39" s="13">
        <f>B39/$B$14</f>
        <v>0</v>
      </c>
      <c r="D39"/>
      <c r="E39" s="37" t="s">
        <v>68</v>
      </c>
      <c r="F39" s="38"/>
      <c r="G39" s="39">
        <f>B20+B21+B24+B29</f>
        <v>125</v>
      </c>
      <c r="H39" s="18">
        <f>G39/B41</f>
        <v>0.21222410865874364</v>
      </c>
      <c r="I39" s="39" t="s">
        <v>51</v>
      </c>
      <c r="J39" s="39">
        <f>G28+G29+G30+G31</f>
        <v>209</v>
      </c>
      <c r="K39"/>
      <c r="L39"/>
      <c r="M39"/>
      <c r="N39"/>
      <c r="O39"/>
    </row>
    <row r="40" spans="1:15" ht="13.5" customHeight="1">
      <c r="A40" s="12" t="s">
        <v>38</v>
      </c>
      <c r="B40" s="9">
        <f>B41-SUM(B18:B39)</f>
        <v>57</v>
      </c>
      <c r="C40" s="13">
        <f>B40/$B$14</f>
        <v>0.0967741935483871</v>
      </c>
      <c r="D40"/>
      <c r="E40" s="37" t="s">
        <v>46</v>
      </c>
      <c r="F40" s="38"/>
      <c r="G40" s="39">
        <v>6</v>
      </c>
      <c r="H40"/>
      <c r="I40" s="39" t="s">
        <v>69</v>
      </c>
      <c r="J40" s="39">
        <f>G27</f>
        <v>134</v>
      </c>
      <c r="K40"/>
      <c r="L40"/>
      <c r="M40"/>
      <c r="N40"/>
      <c r="O40"/>
    </row>
    <row r="41" spans="1:15" ht="12.75">
      <c r="A41" s="19" t="s">
        <v>27</v>
      </c>
      <c r="B41" s="20">
        <f>B14</f>
        <v>589</v>
      </c>
      <c r="C41" s="40">
        <f>SUM(C19:C40)</f>
        <v>0.533106960950764</v>
      </c>
      <c r="D41"/>
      <c r="E41"/>
      <c r="F41"/>
      <c r="G41"/>
      <c r="H41"/>
      <c r="I41" s="39" t="s">
        <v>25</v>
      </c>
      <c r="J41" s="39">
        <f>G33</f>
        <v>55</v>
      </c>
      <c r="K41"/>
      <c r="L41"/>
      <c r="M41"/>
      <c r="N41"/>
      <c r="O41"/>
    </row>
    <row r="42" spans="1:15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4.25" customHeight="1">
      <c r="A44" s="41" t="s">
        <v>70</v>
      </c>
      <c r="B44" s="42" t="s">
        <v>71</v>
      </c>
      <c r="C44" s="42"/>
      <c r="D44" s="42"/>
      <c r="E44" s="42" t="s">
        <v>72</v>
      </c>
      <c r="F44" s="42"/>
      <c r="G44" s="42"/>
      <c r="H44" s="42" t="s">
        <v>46</v>
      </c>
      <c r="I44" s="42"/>
      <c r="J44" s="42"/>
      <c r="K44" s="42" t="s">
        <v>25</v>
      </c>
      <c r="L44" s="42"/>
      <c r="M44" s="42"/>
      <c r="N44" s="42" t="s">
        <v>73</v>
      </c>
      <c r="O44" s="42"/>
    </row>
    <row r="45" spans="1:15" ht="15" customHeight="1">
      <c r="A45" s="43" t="s">
        <v>20</v>
      </c>
      <c r="B45" s="14">
        <v>2</v>
      </c>
      <c r="C45" s="44">
        <f>B45/$B$59</f>
        <v>0.016</v>
      </c>
      <c r="D45" s="45">
        <f>B45/N45</f>
        <v>0.05405405405405406</v>
      </c>
      <c r="E45" s="14">
        <v>34</v>
      </c>
      <c r="F45" s="44">
        <f>E45/$E$59</f>
        <v>0.12363636363636364</v>
      </c>
      <c r="G45" s="45">
        <f>E45/N45</f>
        <v>0.918918918918919</v>
      </c>
      <c r="H45" s="14">
        <v>0</v>
      </c>
      <c r="I45" s="44">
        <f>H45/$H$59</f>
        <v>0</v>
      </c>
      <c r="J45" s="45">
        <f>H45/N45</f>
        <v>0</v>
      </c>
      <c r="K45" s="14">
        <f>N45-B45-E45-H45</f>
        <v>1</v>
      </c>
      <c r="L45" s="44">
        <f>K45/$K$59</f>
        <v>0.00546448087431694</v>
      </c>
      <c r="M45" s="45">
        <f>K45/N45</f>
        <v>0.02702702702702703</v>
      </c>
      <c r="N45" s="46">
        <v>37</v>
      </c>
      <c r="O45" s="47">
        <f>SUM(D45,G45,J45,M45)</f>
        <v>1</v>
      </c>
    </row>
    <row r="46" spans="1:15" ht="12.75">
      <c r="A46" s="43" t="s">
        <v>10</v>
      </c>
      <c r="B46" s="14">
        <v>6</v>
      </c>
      <c r="C46" s="44">
        <f>B46/$B$59</f>
        <v>0.048</v>
      </c>
      <c r="D46" s="10">
        <f>B46/N46</f>
        <v>0.06818181818181818</v>
      </c>
      <c r="E46" s="14">
        <v>53</v>
      </c>
      <c r="F46" s="44">
        <f>E46/$E$59</f>
        <v>0.19272727272727272</v>
      </c>
      <c r="G46" s="10">
        <f>E46/N46</f>
        <v>0.6022727272727273</v>
      </c>
      <c r="H46" s="14">
        <v>5</v>
      </c>
      <c r="I46" s="44">
        <f>H46/$H$59</f>
        <v>0.8333333333333334</v>
      </c>
      <c r="J46" s="10">
        <f>H46/N46</f>
        <v>0.056818181818181816</v>
      </c>
      <c r="K46" s="14">
        <f>N46-B46-E46-H46</f>
        <v>24</v>
      </c>
      <c r="L46" s="44">
        <f>K46/$K$59</f>
        <v>0.13114754098360656</v>
      </c>
      <c r="M46" s="10">
        <f>K46/N46</f>
        <v>0.2727272727272727</v>
      </c>
      <c r="N46" s="46">
        <v>88</v>
      </c>
      <c r="O46" s="48">
        <f>SUM(D46,G46,J46,M46)</f>
        <v>1</v>
      </c>
    </row>
    <row r="47" spans="1:15" ht="12.75">
      <c r="A47" s="43" t="s">
        <v>22</v>
      </c>
      <c r="B47" s="14">
        <v>3</v>
      </c>
      <c r="C47" s="44">
        <f>B47/$B$59</f>
        <v>0.024</v>
      </c>
      <c r="D47" s="10">
        <f>B47/N47</f>
        <v>0.17647058823529413</v>
      </c>
      <c r="E47" s="14">
        <v>7</v>
      </c>
      <c r="F47" s="44">
        <f>E47/$E$59</f>
        <v>0.025454545454545455</v>
      </c>
      <c r="G47" s="10">
        <f>E47/N47</f>
        <v>0.4117647058823529</v>
      </c>
      <c r="H47" s="14">
        <v>0</v>
      </c>
      <c r="I47" s="44">
        <f>H47/$H$59</f>
        <v>0</v>
      </c>
      <c r="J47" s="10">
        <f>H47/N47</f>
        <v>0</v>
      </c>
      <c r="K47" s="14">
        <f>N47-B47-E47-H47</f>
        <v>7</v>
      </c>
      <c r="L47" s="44">
        <f>K47/$K$59</f>
        <v>0.03825136612021858</v>
      </c>
      <c r="M47" s="10">
        <f>K47/N47</f>
        <v>0.4117647058823529</v>
      </c>
      <c r="N47" s="46">
        <v>17</v>
      </c>
      <c r="O47" s="48">
        <f>SUM(D47,G47,J47,M47)</f>
        <v>1</v>
      </c>
    </row>
    <row r="48" spans="1:15" ht="12.75">
      <c r="A48" s="43" t="s">
        <v>12</v>
      </c>
      <c r="B48" s="14">
        <v>16</v>
      </c>
      <c r="C48" s="44">
        <f>B48/$B$59</f>
        <v>0.128</v>
      </c>
      <c r="D48" s="10">
        <f>B48/N48</f>
        <v>0.1951219512195122</v>
      </c>
      <c r="E48" s="14">
        <v>37</v>
      </c>
      <c r="F48" s="44">
        <f>E48/$E$59</f>
        <v>0.13454545454545455</v>
      </c>
      <c r="G48" s="10">
        <f>E48/N48</f>
        <v>0.45121951219512196</v>
      </c>
      <c r="H48" s="14">
        <v>1</v>
      </c>
      <c r="I48" s="44">
        <f>H48/$H$59</f>
        <v>0.16666666666666666</v>
      </c>
      <c r="J48" s="10">
        <f>H48/N48</f>
        <v>0.012195121951219513</v>
      </c>
      <c r="K48" s="14">
        <f>N48-B48-E48-H48</f>
        <v>28</v>
      </c>
      <c r="L48" s="44">
        <f>K48/$K$59</f>
        <v>0.15300546448087432</v>
      </c>
      <c r="M48" s="10">
        <f>K48/N48</f>
        <v>0.34146341463414637</v>
      </c>
      <c r="N48" s="46">
        <v>82</v>
      </c>
      <c r="O48" s="48">
        <f>SUM(D48,G48,J48,M48)</f>
        <v>1</v>
      </c>
    </row>
    <row r="49" spans="1:15" ht="12.75">
      <c r="A49" s="43" t="s">
        <v>28</v>
      </c>
      <c r="B49" s="14">
        <v>0</v>
      </c>
      <c r="C49" s="44">
        <f>B49/$B$59</f>
        <v>0</v>
      </c>
      <c r="D49" s="10">
        <f>B49/N49</f>
        <v>0</v>
      </c>
      <c r="E49" s="14">
        <v>4</v>
      </c>
      <c r="F49" s="44">
        <f>E49/$E$59</f>
        <v>0.014545454545454545</v>
      </c>
      <c r="G49" s="10">
        <f>E49/N49</f>
        <v>0.36363636363636365</v>
      </c>
      <c r="H49" s="14">
        <v>0</v>
      </c>
      <c r="I49" s="44">
        <f>H49/$H$59</f>
        <v>0</v>
      </c>
      <c r="J49" s="10">
        <f>H49/N49</f>
        <v>0</v>
      </c>
      <c r="K49" s="14">
        <f>N49-B49-E49-H49</f>
        <v>7</v>
      </c>
      <c r="L49" s="44">
        <f>K49/$K$59</f>
        <v>0.03825136612021858</v>
      </c>
      <c r="M49" s="10">
        <f>K49/N49</f>
        <v>0.6363636363636364</v>
      </c>
      <c r="N49" s="46">
        <v>11</v>
      </c>
      <c r="O49" s="48">
        <f>SUM(D49,G49,J49,M49)</f>
        <v>1</v>
      </c>
    </row>
    <row r="50" spans="1:15" ht="12.75">
      <c r="A50" s="43" t="s">
        <v>14</v>
      </c>
      <c r="B50" s="14">
        <v>10</v>
      </c>
      <c r="C50" s="44">
        <f>B50/$B$59</f>
        <v>0.08</v>
      </c>
      <c r="D50" s="10">
        <f>B50/N50</f>
        <v>0.12345679012345678</v>
      </c>
      <c r="E50" s="14">
        <v>31</v>
      </c>
      <c r="F50" s="44">
        <f>E50/$E$59</f>
        <v>0.11272727272727273</v>
      </c>
      <c r="G50" s="10">
        <f>E50/N50</f>
        <v>0.38271604938271603</v>
      </c>
      <c r="H50" s="14">
        <v>0</v>
      </c>
      <c r="I50" s="44">
        <f>H50/$H$59</f>
        <v>0</v>
      </c>
      <c r="J50" s="10">
        <f>H50/N50</f>
        <v>0</v>
      </c>
      <c r="K50" s="14">
        <f>N50-B50-E50-H50</f>
        <v>40</v>
      </c>
      <c r="L50" s="44">
        <f>K50/$K$59</f>
        <v>0.2185792349726776</v>
      </c>
      <c r="M50" s="10">
        <f>K50/N50</f>
        <v>0.49382716049382713</v>
      </c>
      <c r="N50" s="46">
        <v>81</v>
      </c>
      <c r="O50" s="48">
        <f>SUM(D50,G50,J50,M50)</f>
        <v>1</v>
      </c>
    </row>
    <row r="51" spans="1:15" ht="12.75">
      <c r="A51" s="43" t="s">
        <v>8</v>
      </c>
      <c r="B51" s="14">
        <v>46</v>
      </c>
      <c r="C51" s="44">
        <f>B51/$B$59</f>
        <v>0.368</v>
      </c>
      <c r="D51" s="10">
        <f>B51/N51</f>
        <v>0.32857142857142857</v>
      </c>
      <c r="E51" s="14">
        <v>63</v>
      </c>
      <c r="F51" s="44">
        <f>E51/$E$59</f>
        <v>0.2290909090909091</v>
      </c>
      <c r="G51" s="10">
        <f>E51/N51</f>
        <v>0.45</v>
      </c>
      <c r="H51" s="14">
        <v>0</v>
      </c>
      <c r="I51" s="44">
        <f>H51/$H$59</f>
        <v>0</v>
      </c>
      <c r="J51" s="10">
        <f>H51/N51</f>
        <v>0</v>
      </c>
      <c r="K51" s="14">
        <f>N51-B51-E51-H51</f>
        <v>31</v>
      </c>
      <c r="L51" s="44">
        <f>K51/$K$59</f>
        <v>0.16939890710382513</v>
      </c>
      <c r="M51" s="10">
        <f>K51/N51</f>
        <v>0.22142857142857142</v>
      </c>
      <c r="N51" s="46">
        <v>140</v>
      </c>
      <c r="O51" s="48">
        <f>SUM(D51,G51,J51,M51)</f>
        <v>1</v>
      </c>
    </row>
    <row r="52" spans="1:15" ht="12.75">
      <c r="A52" s="43" t="s">
        <v>16</v>
      </c>
      <c r="B52" s="14">
        <v>18</v>
      </c>
      <c r="C52" s="44">
        <f>B52/$B$59</f>
        <v>0.144</v>
      </c>
      <c r="D52" s="10">
        <f>B52/N52</f>
        <v>0.45</v>
      </c>
      <c r="E52" s="14">
        <v>16</v>
      </c>
      <c r="F52" s="44">
        <f>E52/$E$59</f>
        <v>0.05818181818181818</v>
      </c>
      <c r="G52" s="10">
        <f>E52/N52</f>
        <v>0.4</v>
      </c>
      <c r="H52" s="14">
        <v>0</v>
      </c>
      <c r="I52" s="44">
        <f>H52/$H$59</f>
        <v>0</v>
      </c>
      <c r="J52" s="10">
        <f>H52/N52</f>
        <v>0</v>
      </c>
      <c r="K52" s="14">
        <f>N52-B52-E52-H52</f>
        <v>6</v>
      </c>
      <c r="L52" s="44">
        <f>K52/$K$59</f>
        <v>0.03278688524590164</v>
      </c>
      <c r="M52" s="10">
        <f>K52/N52</f>
        <v>0.15</v>
      </c>
      <c r="N52" s="46">
        <v>40</v>
      </c>
      <c r="O52" s="48">
        <f>SUM(D52,G52,J52,M52)</f>
        <v>1</v>
      </c>
    </row>
    <row r="53" spans="1:15" ht="12.75">
      <c r="A53" s="43" t="s">
        <v>24</v>
      </c>
      <c r="B53" s="14">
        <v>8</v>
      </c>
      <c r="C53" s="44">
        <f>B53/$B$59</f>
        <v>0.064</v>
      </c>
      <c r="D53" s="10">
        <f>B53/N53</f>
        <v>0.47058823529411764</v>
      </c>
      <c r="E53" s="14">
        <v>4</v>
      </c>
      <c r="F53" s="44">
        <f>E53/$E$59</f>
        <v>0.014545454545454545</v>
      </c>
      <c r="G53" s="10">
        <f>E53/N53</f>
        <v>0.23529411764705882</v>
      </c>
      <c r="H53" s="14">
        <v>0</v>
      </c>
      <c r="I53" s="44">
        <f>H53/$H$59</f>
        <v>0</v>
      </c>
      <c r="J53" s="10">
        <f>H53/N53</f>
        <v>0</v>
      </c>
      <c r="K53" s="14">
        <f>N53-B53-E53-H53</f>
        <v>5</v>
      </c>
      <c r="L53" s="44">
        <f>K53/$K$59</f>
        <v>0.0273224043715847</v>
      </c>
      <c r="M53" s="10">
        <f>K53/N53</f>
        <v>0.29411764705882354</v>
      </c>
      <c r="N53" s="46">
        <v>17</v>
      </c>
      <c r="O53" s="48">
        <f>SUM(D53,G53,J53,M53)</f>
        <v>1</v>
      </c>
    </row>
    <row r="54" spans="1:15" ht="12.75">
      <c r="A54" s="43" t="s">
        <v>29</v>
      </c>
      <c r="B54" s="14">
        <v>0</v>
      </c>
      <c r="C54" s="44">
        <f>B54/$B$59</f>
        <v>0</v>
      </c>
      <c r="D54" s="10">
        <f>B54/N54</f>
        <v>0</v>
      </c>
      <c r="E54" s="14">
        <v>7</v>
      </c>
      <c r="F54" s="44">
        <f>E54/$E$59</f>
        <v>0.025454545454545455</v>
      </c>
      <c r="G54" s="10">
        <f>E54/N54</f>
        <v>0.875</v>
      </c>
      <c r="H54" s="14">
        <v>0</v>
      </c>
      <c r="I54" s="44">
        <f>H54/$H$59</f>
        <v>0</v>
      </c>
      <c r="J54" s="10">
        <f>H54/N54</f>
        <v>0</v>
      </c>
      <c r="K54" s="14">
        <f>N54-B54-E54-H54</f>
        <v>1</v>
      </c>
      <c r="L54" s="44">
        <f>K54/$K$59</f>
        <v>0.00546448087431694</v>
      </c>
      <c r="M54" s="10">
        <f>K54/N54</f>
        <v>0.125</v>
      </c>
      <c r="N54" s="46">
        <v>8</v>
      </c>
      <c r="O54" s="48">
        <f>SUM(D54,G54,J54,M54)</f>
        <v>1</v>
      </c>
    </row>
    <row r="55" spans="1:15" ht="12.75">
      <c r="A55" s="43" t="s">
        <v>30</v>
      </c>
      <c r="B55" s="14">
        <v>0</v>
      </c>
      <c r="C55" s="44">
        <f>B55/$B$59</f>
        <v>0</v>
      </c>
      <c r="D55" s="10">
        <f>B55/N55</f>
        <v>0</v>
      </c>
      <c r="E55" s="14">
        <v>0</v>
      </c>
      <c r="F55" s="44">
        <f>E55/$E$59</f>
        <v>0</v>
      </c>
      <c r="G55" s="10">
        <f>E55/N55</f>
        <v>0</v>
      </c>
      <c r="H55" s="14">
        <v>0</v>
      </c>
      <c r="I55" s="44">
        <f>H55/$H$59</f>
        <v>0</v>
      </c>
      <c r="J55" s="10">
        <f>H55/N55</f>
        <v>0</v>
      </c>
      <c r="K55" s="14">
        <f>N55-B55-E55-H55</f>
        <v>2</v>
      </c>
      <c r="L55" s="44">
        <f>K55/$K$59</f>
        <v>0.01092896174863388</v>
      </c>
      <c r="M55" s="10">
        <f>K55/N55</f>
        <v>1</v>
      </c>
      <c r="N55" s="46">
        <v>2</v>
      </c>
      <c r="O55" s="48">
        <f>SUM(D55,G55,J55,M55)</f>
        <v>1</v>
      </c>
    </row>
    <row r="56" spans="1:15" ht="12.75">
      <c r="A56" s="43" t="s">
        <v>18</v>
      </c>
      <c r="B56" s="14">
        <v>9</v>
      </c>
      <c r="C56" s="44">
        <f>B56/$B$59</f>
        <v>0.072</v>
      </c>
      <c r="D56" s="10">
        <f>B56/N56</f>
        <v>0.23684210526315788</v>
      </c>
      <c r="E56" s="14">
        <v>7</v>
      </c>
      <c r="F56" s="44">
        <f>E56/$E$59</f>
        <v>0.025454545454545455</v>
      </c>
      <c r="G56" s="10">
        <f>E56/N56</f>
        <v>0.18421052631578946</v>
      </c>
      <c r="H56" s="14">
        <v>0</v>
      </c>
      <c r="I56" s="44">
        <f>H56/$H$59</f>
        <v>0</v>
      </c>
      <c r="J56" s="10">
        <f>H56/N56</f>
        <v>0</v>
      </c>
      <c r="K56" s="14">
        <f>N56-B56-E56-H56</f>
        <v>22</v>
      </c>
      <c r="L56" s="44">
        <f>K56/$K$59</f>
        <v>0.12021857923497267</v>
      </c>
      <c r="M56" s="10">
        <f>K56/N56</f>
        <v>0.5789473684210527</v>
      </c>
      <c r="N56" s="46">
        <v>38</v>
      </c>
      <c r="O56" s="48">
        <f>SUM(D56,G56,J56,M56)</f>
        <v>1</v>
      </c>
    </row>
    <row r="57" spans="1:15" ht="12.75">
      <c r="A57" s="43" t="s">
        <v>26</v>
      </c>
      <c r="B57" s="14">
        <v>1</v>
      </c>
      <c r="C57" s="44">
        <f>B57/$B$59</f>
        <v>0.008</v>
      </c>
      <c r="D57" s="10">
        <f>B57/N57</f>
        <v>0.09090909090909091</v>
      </c>
      <c r="E57" s="14">
        <v>3</v>
      </c>
      <c r="F57" s="44">
        <f>E57/$E$59</f>
        <v>0.01090909090909091</v>
      </c>
      <c r="G57" s="10">
        <f>E57/N57</f>
        <v>0.2727272727272727</v>
      </c>
      <c r="H57" s="14">
        <v>0</v>
      </c>
      <c r="I57" s="44">
        <f>H57/$H$59</f>
        <v>0</v>
      </c>
      <c r="J57" s="10">
        <f>H57/N57</f>
        <v>0</v>
      </c>
      <c r="K57" s="14">
        <f>N57-B57-E57-H57</f>
        <v>7</v>
      </c>
      <c r="L57" s="44">
        <f>K57/$K$59</f>
        <v>0.03825136612021858</v>
      </c>
      <c r="M57" s="10">
        <f>K57/N57</f>
        <v>0.6363636363636364</v>
      </c>
      <c r="N57" s="46">
        <v>11</v>
      </c>
      <c r="O57" s="48">
        <f>SUM(D57,G57,J57,M57)</f>
        <v>1</v>
      </c>
    </row>
    <row r="58" spans="1:15" ht="12.75">
      <c r="A58" s="43" t="s">
        <v>74</v>
      </c>
      <c r="B58" s="14">
        <v>6</v>
      </c>
      <c r="C58" s="44">
        <f>B58/$B$59</f>
        <v>0.048</v>
      </c>
      <c r="D58" s="10">
        <f>B58/N58</f>
        <v>0.35294117647058826</v>
      </c>
      <c r="E58" s="14">
        <v>9</v>
      </c>
      <c r="F58" s="44">
        <f>E58/$E$59</f>
        <v>0.03272727272727273</v>
      </c>
      <c r="G58" s="10">
        <f>E58/N58</f>
        <v>0.5294117647058824</v>
      </c>
      <c r="H58" s="14">
        <v>0</v>
      </c>
      <c r="I58" s="44">
        <f>H58/$H$59</f>
        <v>0</v>
      </c>
      <c r="J58" s="10">
        <f>H58/N58</f>
        <v>0</v>
      </c>
      <c r="K58" s="14">
        <v>2</v>
      </c>
      <c r="L58" s="44">
        <f>K58/$K$59</f>
        <v>0.01092896174863388</v>
      </c>
      <c r="M58" s="10">
        <f>K58/N58</f>
        <v>0.11764705882352941</v>
      </c>
      <c r="N58" s="46">
        <v>17</v>
      </c>
      <c r="O58" s="48">
        <f>SUM(D58,G58,J58,M58)</f>
        <v>1</v>
      </c>
    </row>
    <row r="59" spans="1:15" ht="12.75">
      <c r="A59" s="41" t="s">
        <v>27</v>
      </c>
      <c r="B59" s="49">
        <f>SUM(B45:B58)</f>
        <v>125</v>
      </c>
      <c r="C59" s="50">
        <f>SUM(C45:C58)</f>
        <v>1</v>
      </c>
      <c r="D59" s="51"/>
      <c r="E59" s="49">
        <f>SUM(E45:E58)</f>
        <v>275</v>
      </c>
      <c r="F59" s="50">
        <f>SUM(F45:F58)</f>
        <v>1</v>
      </c>
      <c r="G59" s="51"/>
      <c r="H59" s="49">
        <f>SUM(H45:H58)</f>
        <v>6</v>
      </c>
      <c r="I59" s="50">
        <f>SUM(I45:I58)</f>
        <v>1</v>
      </c>
      <c r="J59" s="51"/>
      <c r="K59" s="49">
        <f>SUM(K45:K58)</f>
        <v>183</v>
      </c>
      <c r="L59" s="50">
        <v>1</v>
      </c>
      <c r="M59" s="51"/>
      <c r="N59" s="52">
        <f>SUM(N45:N58)</f>
        <v>589</v>
      </c>
      <c r="O59" s="53"/>
    </row>
    <row r="61" ht="12.75">
      <c r="A61" s="1" t="s">
        <v>75</v>
      </c>
    </row>
    <row r="65536" ht="12.75"/>
  </sheetData>
  <sheetProtection selectLockedCells="1" selectUnlockedCells="1"/>
  <mergeCells count="32"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B44:D44"/>
    <mergeCell ref="E44:G44"/>
    <mergeCell ref="H44:J44"/>
    <mergeCell ref="K44:M44"/>
    <mergeCell ref="N44:O44"/>
  </mergeCells>
  <hyperlinks>
    <hyperlink ref="G1" r:id="rId1" display="www.larpkalender.d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Bolle</dc:creator>
  <cp:keywords/>
  <dc:description/>
  <cp:lastModifiedBy/>
  <dcterms:created xsi:type="dcterms:W3CDTF">2005-12-30T21:04:06Z</dcterms:created>
  <dcterms:modified xsi:type="dcterms:W3CDTF">2013-12-26T15:02:50Z</dcterms:modified>
  <cp:category/>
  <cp:version/>
  <cp:contentType/>
  <cp:contentStatus/>
  <cp:revision>109</cp:revision>
</cp:coreProperties>
</file>